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8" windowWidth="15480" windowHeight="10140" activeTab="0"/>
  </bookViews>
  <sheets>
    <sheet name="дод.6" sheetId="1" r:id="rId1"/>
  </sheets>
  <definedNames>
    <definedName name="_xlfn.AGGREGATE" hidden="1">#NAME?</definedName>
    <definedName name="_xlnm.Print_Titles" localSheetId="0">'дод.6'!$5:$7</definedName>
    <definedName name="_xlnm.Print_Area" localSheetId="0">'дод.6'!$B$1:$K$93</definedName>
  </definedNames>
  <calcPr fullCalcOnLoad="1"/>
</workbook>
</file>

<file path=xl/sharedStrings.xml><?xml version="1.0" encoding="utf-8"?>
<sst xmlns="http://schemas.openxmlformats.org/spreadsheetml/2006/main" count="393" uniqueCount="192">
  <si>
    <t>Загальний фонд</t>
  </si>
  <si>
    <t>Спеціальний фонд</t>
  </si>
  <si>
    <t>грн.</t>
  </si>
  <si>
    <t>0810</t>
  </si>
  <si>
    <t>1040</t>
  </si>
  <si>
    <t>1090</t>
  </si>
  <si>
    <t>0540</t>
  </si>
  <si>
    <t>Перший заступник голови обласної ради</t>
  </si>
  <si>
    <t>Рівненська обласна державна адміністрація</t>
  </si>
  <si>
    <t>Обласна програма підтримки молоді на 2016-2020 роки</t>
  </si>
  <si>
    <t>1110000</t>
  </si>
  <si>
    <t>Обласна програма охорони навколишнього природного середовища на 2017-2021 роки</t>
  </si>
  <si>
    <t>2400000</t>
  </si>
  <si>
    <t>2410000</t>
  </si>
  <si>
    <t>1510000</t>
  </si>
  <si>
    <t>1500000</t>
  </si>
  <si>
    <t>1200000</t>
  </si>
  <si>
    <t>1210000</t>
  </si>
  <si>
    <t>1518340</t>
  </si>
  <si>
    <t>8340</t>
  </si>
  <si>
    <t>Природоохоронні заходи за рахунок цільових фондів</t>
  </si>
  <si>
    <t>2800000</t>
  </si>
  <si>
    <t>2810000</t>
  </si>
  <si>
    <t>2500000</t>
  </si>
  <si>
    <t>2510000</t>
  </si>
  <si>
    <t>2700000</t>
  </si>
  <si>
    <t>2710000</t>
  </si>
  <si>
    <t>2900000</t>
  </si>
  <si>
    <t>2910000</t>
  </si>
  <si>
    <t>0600000</t>
  </si>
  <si>
    <t>0610000</t>
  </si>
  <si>
    <t>2300000</t>
  </si>
  <si>
    <t>2310000</t>
  </si>
  <si>
    <t>0180</t>
  </si>
  <si>
    <t>0200000</t>
  </si>
  <si>
    <t>0210000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</si>
  <si>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</si>
  <si>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</si>
  <si>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</si>
  <si>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Програма розвитку фізичної культури і спорту в Рівненській області на період до 2020 року</t>
  </si>
  <si>
    <t>Забезпечення діяльності інших закладів у сфері соціального захисту і соціального забезпечення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</si>
  <si>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</si>
  <si>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</si>
  <si>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</si>
  <si>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0813241</t>
  </si>
  <si>
    <t>0813242</t>
  </si>
  <si>
    <t>Інші заходи у сфері соціального захисту і соціального забезпечення</t>
  </si>
  <si>
    <t>Обласна програма матеріальної підтримки найбільш незахищених верств населення на 2018-2022 роки</t>
  </si>
  <si>
    <t>1000000</t>
  </si>
  <si>
    <t>Управління культури і туризму Рівненської  обласної державної адміністрації</t>
  </si>
  <si>
    <t>1010000</t>
  </si>
  <si>
    <t>0700000</t>
  </si>
  <si>
    <t>Управління охорони здоров’я  Рівненської обласної державної адміністрації</t>
  </si>
  <si>
    <t>0710000</t>
  </si>
  <si>
    <t>Управління у справах молоді  та спорту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</si>
  <si>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</si>
  <si>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 з питань будівництва та архітектури Рівненської обласної державної адміністрації</t>
  </si>
  <si>
    <t>Управління інформаційної діяльності та комунікацій з громадськістю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</si>
  <si>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</si>
  <si>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</si>
  <si>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</si>
  <si>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</si>
  <si>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</si>
  <si>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</si>
  <si>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</si>
  <si>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</si>
  <si>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</si>
  <si>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</si>
  <si>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</si>
  <si>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</si>
  <si>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</si>
  <si>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</si>
  <si>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</si>
  <si>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Рішення обласної ради від 17.03.2017 №482</t>
  </si>
  <si>
    <t>УСЬОГО</t>
  </si>
  <si>
    <t>С.А.Свисталюк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</si>
  <si>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</si>
  <si>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</si>
  <si>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</si>
  <si>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</si>
  <si>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</si>
  <si>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</si>
  <si>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Рішення обласної ради від 25.12.2015 №18</t>
  </si>
  <si>
    <t>Рішення обласної ради від 16.03.2018 №862</t>
  </si>
  <si>
    <t>Рішення обласної ради від 06.09.2017 №654</t>
  </si>
  <si>
    <t>Рішення обласної ради від 01.12.2017 №750</t>
  </si>
  <si>
    <t>1100000</t>
  </si>
  <si>
    <t>Зміни до розподілу витрат обласного бюджету на реалізацію місцевих/регіональних програм у 2019 році</t>
  </si>
  <si>
    <t>0813140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</si>
  <si>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</si>
  <si>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</si>
  <si>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rFont val="Times New Roman"/>
        <family val="1"/>
      </rPr>
      <t xml:space="preserve"> </t>
    </r>
  </si>
  <si>
    <t>Обласна комплексна програма профілактики правопорушень та боротьби із злочинністю на 2016-2020 роки, з них</t>
  </si>
  <si>
    <t>Рішення обласної ради від 17.06.2016 №196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</si>
  <si>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2018-2020 роки</t>
  </si>
  <si>
    <t>Програма інформатизації Рівненської області на 2018-2020 роки</t>
  </si>
  <si>
    <t>Рішення обласної ради від 16.03.2018 №865</t>
  </si>
  <si>
    <t>Рішення обласної ради від 17.03.2017 №483</t>
  </si>
  <si>
    <t>0619800</t>
  </si>
  <si>
    <t>0719800</t>
  </si>
  <si>
    <t>0819800</t>
  </si>
  <si>
    <t>2719800</t>
  </si>
  <si>
    <t>2519800</t>
  </si>
  <si>
    <t>3519800</t>
  </si>
  <si>
    <t>1219800</t>
  </si>
  <si>
    <t>2419800</t>
  </si>
  <si>
    <t>1019800</t>
  </si>
  <si>
    <t>0919800</t>
  </si>
  <si>
    <t>0900000</t>
  </si>
  <si>
    <t>Служба у справах дітей Рівненської обласної державної адміністрації</t>
  </si>
  <si>
    <t>0910000</t>
  </si>
  <si>
    <t>1119800</t>
  </si>
  <si>
    <t>1519800</t>
  </si>
  <si>
    <t>2319800</t>
  </si>
  <si>
    <t>3700000</t>
  </si>
  <si>
    <t>Департамент фінансів Рівненської обласної державної адміністрації</t>
  </si>
  <si>
    <t>3710000</t>
  </si>
  <si>
    <t>3719800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</si>
  <si>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2018-2020 роки, з них</t>
  </si>
  <si>
    <t>Апарат Рівненської обласної державної адміністрації</t>
  </si>
  <si>
    <t>Державний архів Рівненської області</t>
  </si>
  <si>
    <t>1219770</t>
  </si>
  <si>
    <t>9770</t>
  </si>
  <si>
    <t>Інші субвенції з місцевого бюджету</t>
  </si>
  <si>
    <t>Комплексна програма енергоефективності Рівненської області на 2018-2025 роки</t>
  </si>
  <si>
    <t>Рішення обласної ради від 16.03.2018 №866</t>
  </si>
  <si>
    <t>0611080</t>
  </si>
  <si>
    <t>1080</t>
  </si>
  <si>
    <t>0922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</si>
  <si>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</si>
  <si>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0712020</t>
  </si>
  <si>
    <t>0732</t>
  </si>
  <si>
    <t xml:space="preserve">Спеціалізована стаціонарна медична допомога населенню </t>
  </si>
  <si>
    <t>7693</t>
  </si>
  <si>
    <t>0490</t>
  </si>
  <si>
    <t>Інші заходи, пов'язані з економічною діяльністю</t>
  </si>
  <si>
    <t>1115042</t>
  </si>
  <si>
    <t>5042</t>
  </si>
  <si>
    <t xml:space="preserve">Фінансова підтримка спортивних споруд, які належать громадським організаціям фізкультурно-спортивної спрямованості
</t>
  </si>
  <si>
    <t>2818340</t>
  </si>
  <si>
    <t>Регіональна програма розвитку природно-заповідного фонду та формування регіональної екологічної мережі Рівненської області на 2010-2020 роки</t>
  </si>
  <si>
    <t>Рішення обласної ради від 25.09.2009 №1330</t>
  </si>
  <si>
    <t>2917693</t>
  </si>
  <si>
    <t xml:space="preserve">Програма створення регіонального  матеріального  резерву для запобігання і  ліквідації наслідків надзвичайних ситуацій на 2016-2020 роки  </t>
  </si>
  <si>
    <t>Рішення обласної ради від 11.03.2016 №116</t>
  </si>
  <si>
    <t>1217693</t>
  </si>
  <si>
    <t>Обласна програма надання фінансової підтримки комунальному підприємству "Управління майновим комплексом" Рівненської обласної ради на 2018-2019 роки</t>
  </si>
  <si>
    <t>Рішення обласної ради від 16.03.2018 №867</t>
  </si>
  <si>
    <t>0611040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</si>
  <si>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</si>
  <si>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0611070</t>
  </si>
  <si>
    <t>1070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</si>
  <si>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</si>
  <si>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0611110</t>
  </si>
  <si>
    <t>1110</t>
  </si>
  <si>
    <t>0930</t>
  </si>
  <si>
    <t xml:space="preserve">Підготовка кадрів професійно-технічними закладами та іншими закладами освіти            </t>
  </si>
  <si>
    <t>0611162</t>
  </si>
  <si>
    <t>1162</t>
  </si>
  <si>
    <t>0990</t>
  </si>
  <si>
    <t>Інші програми та заходи у сфері освіти</t>
  </si>
  <si>
    <t>Управління Служби безпеки України в Рівненській області</t>
  </si>
  <si>
    <t>2819800</t>
  </si>
  <si>
    <t>2919800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</si>
  <si>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</si>
  <si>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</si>
  <si>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</si>
  <si>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</si>
  <si>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</si>
  <si>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</si>
  <si>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</si>
  <si>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</si>
  <si>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1014050</t>
  </si>
  <si>
    <t>4050</t>
  </si>
  <si>
    <t>0827</t>
  </si>
  <si>
    <t>Забезпечення діяльності заповідників</t>
  </si>
  <si>
    <t>0712010</t>
  </si>
  <si>
    <t>0731</t>
  </si>
  <si>
    <t>Багатопрофільна стаціонарна медична допомога населенню</t>
  </si>
  <si>
    <t>2717693</t>
  </si>
  <si>
    <t xml:space="preserve">Програма економічного та соціального розвитку Рівненської області на 2019 рік (проведення щорічного обласного конкурсу проектів розвитку територіальних громад області)
</t>
  </si>
  <si>
    <t>2719770</t>
  </si>
  <si>
    <t>Рішення обласної ради від 15.03.2019 №1295</t>
  </si>
  <si>
    <t>Обласна програма запобігання виникненню лісових і торф’яних пожеж та забезпечення їх ефективного гасіння на 2017-2021 роки</t>
  </si>
  <si>
    <t>Програма правової освіти населення Рівненської області на 2018-2020 роки</t>
  </si>
  <si>
    <t>Рішення обласної ради від 07.09.2018 №1093</t>
  </si>
  <si>
    <t>Рішення обласної ради від 17.03.2017 №480</t>
  </si>
  <si>
    <t>0611140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</si>
  <si>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</si>
  <si>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</si>
  <si>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</si>
  <si>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Додаток 6
до рішення Рівненської обласної ради
"Про внесення змін до обласного бюджету Рівненської області на 2019 рік"
від 14 червня 2019 року  № 1378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</si>
</sst>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name val="Times New Roman Cyr"/>
      <family val="0"/>
    </font>
    <font>
      <b/>
      <sz val="14"/>
      <color indexed="8"/>
      <name val="Times New Roman Cyr"/>
      <family val="1"/>
    </font>
    <font>
      <sz val="12"/>
      <name val="Times New Roman Cyr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 Cyr"/>
      <family val="0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yr"/>
      <family val="0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191" fontId="1" fillId="0" borderId="0" applyFont="0" applyFill="0" applyBorder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0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1" fillId="49" borderId="17" xfId="0" applyNumberFormat="1" applyFont="1" applyFill="1" applyBorder="1" applyAlignment="1">
      <alignment horizontal="center" vertical="top" wrapText="1"/>
    </xf>
    <xf numFmtId="0" fontId="0" fillId="49" borderId="0" xfId="0" applyNumberFormat="1" applyFont="1" applyFill="1" applyAlignment="1" applyProtection="1">
      <alignment/>
      <protection/>
    </xf>
    <xf numFmtId="0" fontId="0" fillId="49" borderId="0" xfId="0" applyFont="1" applyFill="1" applyAlignment="1">
      <alignment/>
    </xf>
    <xf numFmtId="49" fontId="31" fillId="49" borderId="17" xfId="0" applyNumberFormat="1" applyFont="1" applyFill="1" applyBorder="1" applyAlignment="1" applyProtection="1">
      <alignment vertical="top" wrapText="1"/>
      <protection locked="0"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192" fontId="20" fillId="49" borderId="17" xfId="96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right" wrapText="1"/>
    </xf>
    <xf numFmtId="49" fontId="28" fillId="0" borderId="17" xfId="0" applyNumberFormat="1" applyFont="1" applyFill="1" applyBorder="1" applyAlignment="1">
      <alignment vertical="top" wrapText="1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top" wrapText="1"/>
      <protection locked="0"/>
    </xf>
    <xf numFmtId="192" fontId="28" fillId="0" borderId="17" xfId="96" applyNumberFormat="1" applyFont="1" applyBorder="1" applyAlignment="1">
      <alignment vertical="top" wrapText="1"/>
      <protection/>
    </xf>
    <xf numFmtId="49" fontId="28" fillId="0" borderId="17" xfId="0" applyNumberFormat="1" applyFont="1" applyBorder="1" applyAlignment="1" applyProtection="1">
      <alignment vertical="top" wrapText="1"/>
      <protection locked="0"/>
    </xf>
    <xf numFmtId="49" fontId="68" fillId="0" borderId="17" xfId="0" applyNumberFormat="1" applyFont="1" applyBorder="1" applyAlignment="1">
      <alignment horizontal="center" vertical="top" wrapText="1"/>
    </xf>
    <xf numFmtId="49" fontId="68" fillId="0" borderId="17" xfId="0" applyNumberFormat="1" applyFont="1" applyBorder="1" applyAlignment="1">
      <alignment horizontal="left" vertical="top" wrapText="1"/>
    </xf>
    <xf numFmtId="4" fontId="20" fillId="0" borderId="17" xfId="0" applyNumberFormat="1" applyFont="1" applyFill="1" applyBorder="1" applyAlignment="1">
      <alignment horizontal="right" vertical="top" wrapText="1"/>
    </xf>
    <xf numFmtId="4" fontId="28" fillId="0" borderId="17" xfId="96" applyNumberFormat="1" applyFont="1" applyBorder="1">
      <alignment vertical="top"/>
      <protection/>
    </xf>
    <xf numFmtId="4" fontId="20" fillId="49" borderId="17" xfId="96" applyNumberFormat="1" applyFont="1" applyFill="1" applyBorder="1">
      <alignment vertical="top"/>
      <protection/>
    </xf>
    <xf numFmtId="4" fontId="20" fillId="0" borderId="17" xfId="96" applyNumberFormat="1" applyFont="1" applyBorder="1">
      <alignment vertical="top"/>
      <protection/>
    </xf>
    <xf numFmtId="49" fontId="33" fillId="0" borderId="17" xfId="0" applyNumberFormat="1" applyFont="1" applyBorder="1" applyAlignment="1">
      <alignment horizontal="center" vertical="top" wrapText="1"/>
    </xf>
    <xf numFmtId="49" fontId="28" fillId="0" borderId="17" xfId="0" applyNumberFormat="1" applyFont="1" applyFill="1" applyBorder="1" applyAlignment="1">
      <alignment vertical="top" wrapText="1"/>
    </xf>
    <xf numFmtId="4" fontId="28" fillId="0" borderId="17" xfId="0" applyNumberFormat="1" applyFont="1" applyFill="1" applyBorder="1" applyAlignment="1">
      <alignment horizontal="right" vertical="top" wrapText="1"/>
    </xf>
    <xf numFmtId="49" fontId="33" fillId="0" borderId="17" xfId="0" applyNumberFormat="1" applyFont="1" applyBorder="1" applyAlignment="1">
      <alignment horizontal="center" vertical="top" wrapText="1"/>
    </xf>
    <xf numFmtId="0" fontId="69" fillId="0" borderId="0" xfId="0" applyNumberFormat="1" applyFont="1" applyFill="1" applyAlignment="1" applyProtection="1">
      <alignment horizontal="left" vertical="center" wrapText="1"/>
      <protection/>
    </xf>
    <xf numFmtId="0" fontId="28" fillId="55" borderId="17" xfId="0" applyFont="1" applyFill="1" applyBorder="1" applyAlignment="1">
      <alignment horizontal="center" vertical="top" wrapText="1"/>
    </xf>
    <xf numFmtId="49" fontId="28" fillId="55" borderId="17" xfId="0" applyNumberFormat="1" applyFont="1" applyFill="1" applyBorder="1" applyAlignment="1">
      <alignment horizontal="center" vertical="top" wrapText="1"/>
    </xf>
    <xf numFmtId="0" fontId="28" fillId="0" borderId="17" xfId="0" applyFont="1" applyBorder="1" applyAlignment="1">
      <alignment vertical="top" wrapText="1"/>
    </xf>
    <xf numFmtId="192" fontId="28" fillId="0" borderId="17" xfId="96" applyNumberFormat="1" applyFont="1" applyBorder="1" applyAlignment="1">
      <alignment horizontal="left" vertical="top" wrapText="1"/>
      <protection/>
    </xf>
    <xf numFmtId="49" fontId="33" fillId="0" borderId="17" xfId="0" applyNumberFormat="1" applyFont="1" applyBorder="1" applyAlignment="1">
      <alignment horizontal="left" vertical="top" wrapText="1"/>
    </xf>
    <xf numFmtId="49" fontId="33" fillId="0" borderId="17" xfId="0" applyNumberFormat="1" applyFont="1" applyFill="1" applyBorder="1" applyAlignment="1">
      <alignment vertical="top" wrapText="1"/>
    </xf>
    <xf numFmtId="192" fontId="34" fillId="0" borderId="17" xfId="96" applyNumberFormat="1" applyFont="1" applyBorder="1" applyAlignment="1">
      <alignment vertical="top" wrapText="1"/>
      <protection/>
    </xf>
    <xf numFmtId="192" fontId="35" fillId="0" borderId="17" xfId="96" applyNumberFormat="1" applyFont="1" applyBorder="1" applyAlignment="1">
      <alignment vertical="top" wrapText="1"/>
      <protection/>
    </xf>
    <xf numFmtId="49" fontId="20" fillId="49" borderId="17" xfId="0" applyNumberFormat="1" applyFont="1" applyFill="1" applyBorder="1" applyAlignment="1">
      <alignment horizontal="center" vertical="center" wrapText="1"/>
    </xf>
    <xf numFmtId="49" fontId="31" fillId="49" borderId="17" xfId="0" applyNumberFormat="1" applyFont="1" applyFill="1" applyBorder="1" applyAlignment="1">
      <alignment vertical="top" wrapText="1"/>
    </xf>
    <xf numFmtId="0" fontId="28" fillId="0" borderId="17" xfId="0" applyNumberFormat="1" applyFont="1" applyBorder="1" applyAlignment="1" applyProtection="1">
      <alignment vertical="top" wrapText="1"/>
      <protection locked="0"/>
    </xf>
    <xf numFmtId="0" fontId="36" fillId="0" borderId="17" xfId="0" applyFont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192" fontId="37" fillId="0" borderId="17" xfId="0" applyNumberFormat="1" applyFont="1" applyBorder="1" applyAlignment="1">
      <alignment vertical="justify"/>
    </xf>
    <xf numFmtId="4" fontId="70" fillId="0" borderId="17" xfId="0" applyNumberFormat="1" applyFont="1" applyFill="1" applyBorder="1" applyAlignment="1">
      <alignment horizontal="right" vertical="top" wrapText="1"/>
    </xf>
    <xf numFmtId="4" fontId="20" fillId="49" borderId="17" xfId="96" applyNumberFormat="1" applyFont="1" applyFill="1" applyBorder="1" applyAlignment="1">
      <alignment horizontal="right" vertical="top"/>
      <protection/>
    </xf>
    <xf numFmtId="4" fontId="20" fillId="0" borderId="17" xfId="96" applyNumberFormat="1" applyFont="1" applyFill="1" applyBorder="1">
      <alignment vertical="top"/>
      <protection/>
    </xf>
    <xf numFmtId="4" fontId="28" fillId="0" borderId="17" xfId="96" applyNumberFormat="1" applyFont="1" applyFill="1" applyBorder="1" applyAlignment="1">
      <alignment horizontal="right" vertical="top"/>
      <protection/>
    </xf>
    <xf numFmtId="4" fontId="28" fillId="0" borderId="17" xfId="96" applyNumberFormat="1" applyFont="1" applyFill="1" applyBorder="1">
      <alignment vertical="top"/>
      <protection/>
    </xf>
    <xf numFmtId="4" fontId="28" fillId="0" borderId="17" xfId="96" applyNumberFormat="1" applyFont="1" applyBorder="1" applyAlignment="1">
      <alignment horizontal="right" vertical="top"/>
      <protection/>
    </xf>
    <xf numFmtId="4" fontId="33" fillId="0" borderId="17" xfId="0" applyNumberFormat="1" applyFont="1" applyFill="1" applyBorder="1" applyAlignment="1">
      <alignment horizontal="right" vertical="top" wrapText="1"/>
    </xf>
    <xf numFmtId="4" fontId="20" fillId="0" borderId="17" xfId="0" applyNumberFormat="1" applyFont="1" applyBorder="1" applyAlignment="1">
      <alignment vertical="justify"/>
    </xf>
    <xf numFmtId="4" fontId="20" fillId="0" borderId="17" xfId="96" applyNumberFormat="1" applyFont="1" applyBorder="1" applyAlignment="1">
      <alignment horizontal="right" vertical="top"/>
      <protection/>
    </xf>
    <xf numFmtId="49" fontId="31" fillId="49" borderId="17" xfId="0" applyNumberFormat="1" applyFont="1" applyFill="1" applyBorder="1" applyAlignment="1" applyProtection="1">
      <alignment vertical="top" wrapText="1"/>
      <protection locked="0"/>
    </xf>
    <xf numFmtId="49" fontId="38" fillId="0" borderId="17" xfId="0" applyNumberFormat="1" applyFont="1" applyBorder="1" applyAlignment="1">
      <alignment horizontal="center" vertical="top" wrapText="1"/>
    </xf>
    <xf numFmtId="49" fontId="38" fillId="0" borderId="17" xfId="0" applyNumberFormat="1" applyFont="1" applyBorder="1" applyAlignment="1">
      <alignment horizontal="left" vertical="top" wrapText="1"/>
    </xf>
    <xf numFmtId="192" fontId="39" fillId="0" borderId="17" xfId="96" applyNumberFormat="1" applyFont="1" applyBorder="1" applyAlignment="1">
      <alignment vertical="top" wrapText="1"/>
      <protection/>
    </xf>
    <xf numFmtId="49" fontId="39" fillId="0" borderId="17" xfId="0" applyNumberFormat="1" applyFont="1" applyFill="1" applyBorder="1" applyAlignment="1">
      <alignment vertical="top" wrapText="1"/>
    </xf>
    <xf numFmtId="4" fontId="40" fillId="0" borderId="17" xfId="96" applyNumberFormat="1" applyFont="1" applyBorder="1">
      <alignment vertical="top"/>
      <protection/>
    </xf>
    <xf numFmtId="4" fontId="39" fillId="0" borderId="17" xfId="96" applyNumberFormat="1" applyFont="1" applyBorder="1">
      <alignment vertical="top"/>
      <protection/>
    </xf>
    <xf numFmtId="49" fontId="33" fillId="0" borderId="17" xfId="0" applyNumberFormat="1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vertical="center" wrapText="1"/>
    </xf>
    <xf numFmtId="49" fontId="28" fillId="0" borderId="17" xfId="0" applyNumberFormat="1" applyFont="1" applyFill="1" applyBorder="1" applyAlignment="1" applyProtection="1">
      <alignment vertical="top" wrapText="1"/>
      <protection locked="0"/>
    </xf>
    <xf numFmtId="49" fontId="33" fillId="0" borderId="17" xfId="0" applyNumberFormat="1" applyFont="1" applyFill="1" applyBorder="1" applyAlignment="1">
      <alignment horizontal="center" vertical="top" wrapText="1"/>
    </xf>
    <xf numFmtId="4" fontId="41" fillId="0" borderId="17" xfId="0" applyNumberFormat="1" applyFont="1" applyFill="1" applyBorder="1" applyAlignment="1">
      <alignment horizontal="center" vertical="top" wrapText="1"/>
    </xf>
    <xf numFmtId="4" fontId="41" fillId="0" borderId="17" xfId="0" applyNumberFormat="1" applyFont="1" applyFill="1" applyBorder="1" applyAlignment="1">
      <alignment horizontal="right" vertical="top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6" fillId="0" borderId="0" xfId="0" applyNumberFormat="1" applyFont="1" applyFill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189" fontId="32" fillId="0" borderId="0" xfId="70" applyFont="1" applyFill="1" applyBorder="1" applyAlignment="1" applyProtection="1">
      <alignment horizontal="left" vertical="top" wrapText="1"/>
      <protection locked="0"/>
    </xf>
    <xf numFmtId="49" fontId="3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view="pageBreakPreview" zoomScaleSheetLayoutView="100" zoomScalePageLayoutView="0" workbookViewId="0" topLeftCell="B1">
      <pane xSplit="5" ySplit="6" topLeftCell="G7" activePane="bottomRight" state="frozen"/>
      <selection pane="topLeft" activeCell="B1" sqref="B1"/>
      <selection pane="topRight" activeCell="G1" sqref="G1"/>
      <selection pane="bottomLeft" activeCell="B7" sqref="B7"/>
      <selection pane="bottomRight" activeCell="F2" sqref="F2"/>
    </sheetView>
  </sheetViews>
  <sheetFormatPr defaultColWidth="9.16015625" defaultRowHeight="12.75"/>
  <cols>
    <col min="1" max="1" width="3.83203125" style="3" hidden="1" customWidth="1"/>
    <col min="2" max="2" width="14.16015625" style="7" customWidth="1"/>
    <col min="3" max="3" width="14.5" style="7" customWidth="1"/>
    <col min="4" max="4" width="16.5" style="7" customWidth="1"/>
    <col min="5" max="5" width="50.83203125" style="3" customWidth="1"/>
    <col min="6" max="6" width="68.5" style="3" customWidth="1"/>
    <col min="7" max="7" width="27.33203125" style="3" customWidth="1"/>
    <col min="8" max="8" width="18.16015625" style="3" bestFit="1" customWidth="1"/>
    <col min="9" max="10" width="16.33203125" style="3" customWidth="1"/>
    <col min="11" max="11" width="15.83203125" style="3" customWidth="1"/>
    <col min="12" max="13" width="11.66015625" style="2" bestFit="1" customWidth="1"/>
    <col min="14" max="16384" width="9.16015625" style="2" customWidth="1"/>
  </cols>
  <sheetData>
    <row r="1" spans="7:11" ht="63" customHeight="1">
      <c r="G1" s="77" t="s">
        <v>191</v>
      </c>
      <c r="H1" s="77"/>
      <c r="I1" s="77"/>
      <c r="J1" s="77"/>
      <c r="K1" s="77"/>
    </row>
    <row r="2" spans="7:11" ht="13.5">
      <c r="G2" s="35"/>
      <c r="H2" s="35"/>
      <c r="I2" s="35"/>
      <c r="J2" s="35"/>
      <c r="K2" s="35"/>
    </row>
    <row r="3" spans="1:11" ht="22.5">
      <c r="A3" s="1"/>
      <c r="B3" s="81" t="s">
        <v>87</v>
      </c>
      <c r="C3" s="81"/>
      <c r="D3" s="81"/>
      <c r="E3" s="81"/>
      <c r="F3" s="81"/>
      <c r="G3" s="81"/>
      <c r="H3" s="81"/>
      <c r="I3" s="81"/>
      <c r="J3" s="81"/>
      <c r="K3" s="81"/>
    </row>
    <row r="4" spans="2:11" ht="17.25">
      <c r="B4" s="8"/>
      <c r="C4" s="8"/>
      <c r="D4" s="8"/>
      <c r="E4" s="4"/>
      <c r="F4" s="10"/>
      <c r="G4" s="10"/>
      <c r="H4" s="10"/>
      <c r="I4" s="10"/>
      <c r="J4" s="11"/>
      <c r="K4" s="5" t="s">
        <v>2</v>
      </c>
    </row>
    <row r="5" spans="1:11" ht="28.5" customHeight="1">
      <c r="A5" s="9"/>
      <c r="B5" s="73" t="s">
        <v>64</v>
      </c>
      <c r="C5" s="73" t="s">
        <v>65</v>
      </c>
      <c r="D5" s="73" t="s">
        <v>66</v>
      </c>
      <c r="E5" s="73" t="s">
        <v>67</v>
      </c>
      <c r="F5" s="75" t="s">
        <v>68</v>
      </c>
      <c r="G5" s="75" t="s">
        <v>69</v>
      </c>
      <c r="H5" s="75" t="s">
        <v>70</v>
      </c>
      <c r="I5" s="78" t="s">
        <v>0</v>
      </c>
      <c r="J5" s="84" t="s">
        <v>1</v>
      </c>
      <c r="K5" s="85"/>
    </row>
    <row r="6" spans="1:11" ht="70.5" customHeight="1">
      <c r="A6" s="9"/>
      <c r="B6" s="74"/>
      <c r="C6" s="74"/>
      <c r="D6" s="74"/>
      <c r="E6" s="74"/>
      <c r="F6" s="76"/>
      <c r="G6" s="76"/>
      <c r="H6" s="76"/>
      <c r="I6" s="79"/>
      <c r="J6" s="6" t="s">
        <v>71</v>
      </c>
      <c r="K6" s="6" t="s">
        <v>72</v>
      </c>
    </row>
    <row r="7" spans="1:11" ht="15">
      <c r="A7" s="9"/>
      <c r="B7" s="17">
        <v>1</v>
      </c>
      <c r="C7" s="17">
        <v>2</v>
      </c>
      <c r="D7" s="17">
        <v>3</v>
      </c>
      <c r="E7" s="17">
        <v>4</v>
      </c>
      <c r="F7" s="6">
        <v>5</v>
      </c>
      <c r="G7" s="6">
        <v>6</v>
      </c>
      <c r="H7" s="6">
        <v>7</v>
      </c>
      <c r="I7" s="21">
        <v>8</v>
      </c>
      <c r="J7" s="6">
        <v>9</v>
      </c>
      <c r="K7" s="6">
        <v>10</v>
      </c>
    </row>
    <row r="8" spans="1:11" s="15" customFormat="1" ht="31.5" customHeight="1">
      <c r="A8" s="14"/>
      <c r="B8" s="13" t="s">
        <v>34</v>
      </c>
      <c r="C8" s="13"/>
      <c r="D8" s="44"/>
      <c r="E8" s="45" t="s">
        <v>8</v>
      </c>
      <c r="F8" s="18" t="s">
        <v>70</v>
      </c>
      <c r="G8" s="18"/>
      <c r="H8" s="29">
        <f aca="true" t="shared" si="0" ref="H8:H57">I8+J8</f>
        <v>2063400</v>
      </c>
      <c r="I8" s="29">
        <f>I9</f>
        <v>998400</v>
      </c>
      <c r="J8" s="29">
        <f>J9</f>
        <v>1065000</v>
      </c>
      <c r="K8" s="29">
        <f>K9</f>
        <v>1065000</v>
      </c>
    </row>
    <row r="9" spans="1:11" s="15" customFormat="1" ht="31.5" customHeight="1">
      <c r="A9" s="14"/>
      <c r="B9" s="13" t="s">
        <v>35</v>
      </c>
      <c r="C9" s="13"/>
      <c r="D9" s="44"/>
      <c r="E9" s="45" t="s">
        <v>8</v>
      </c>
      <c r="F9" s="18" t="s">
        <v>70</v>
      </c>
      <c r="G9" s="18"/>
      <c r="H9" s="29">
        <f t="shared" si="0"/>
        <v>2063400</v>
      </c>
      <c r="I9" s="29">
        <f>I10+I13+I15</f>
        <v>998400</v>
      </c>
      <c r="J9" s="29">
        <f>J10+J13+J15</f>
        <v>1065000</v>
      </c>
      <c r="K9" s="29">
        <f>K10+K13+K15</f>
        <v>1065000</v>
      </c>
    </row>
    <row r="10" spans="2:11" ht="62.25">
      <c r="B10" s="34" t="s">
        <v>89</v>
      </c>
      <c r="C10" s="34" t="s">
        <v>90</v>
      </c>
      <c r="D10" s="34" t="s">
        <v>33</v>
      </c>
      <c r="E10" s="40" t="s">
        <v>91</v>
      </c>
      <c r="F10" s="23" t="s">
        <v>118</v>
      </c>
      <c r="G10" s="20" t="s">
        <v>96</v>
      </c>
      <c r="H10" s="30">
        <f t="shared" si="0"/>
        <v>823400</v>
      </c>
      <c r="I10" s="28">
        <f>I11+I12</f>
        <v>823400</v>
      </c>
      <c r="J10" s="30"/>
      <c r="K10" s="30"/>
    </row>
    <row r="11" spans="2:11" ht="15.75">
      <c r="B11" s="61"/>
      <c r="C11" s="61"/>
      <c r="D11" s="61"/>
      <c r="E11" s="62"/>
      <c r="F11" s="63" t="s">
        <v>119</v>
      </c>
      <c r="G11" s="64"/>
      <c r="H11" s="65">
        <f t="shared" si="0"/>
        <v>674000</v>
      </c>
      <c r="I11" s="66">
        <v>674000</v>
      </c>
      <c r="J11" s="65"/>
      <c r="K11" s="65"/>
    </row>
    <row r="12" spans="2:11" ht="15.75">
      <c r="B12" s="61"/>
      <c r="C12" s="61"/>
      <c r="D12" s="61"/>
      <c r="E12" s="62"/>
      <c r="F12" s="63" t="s">
        <v>120</v>
      </c>
      <c r="G12" s="64"/>
      <c r="H12" s="65">
        <f t="shared" si="0"/>
        <v>149400</v>
      </c>
      <c r="I12" s="66">
        <v>149400</v>
      </c>
      <c r="J12" s="65"/>
      <c r="K12" s="65"/>
    </row>
    <row r="13" spans="2:11" ht="47.25" customHeight="1">
      <c r="B13" s="34" t="s">
        <v>89</v>
      </c>
      <c r="C13" s="34" t="s">
        <v>90</v>
      </c>
      <c r="D13" s="34" t="s">
        <v>33</v>
      </c>
      <c r="E13" s="40" t="s">
        <v>91</v>
      </c>
      <c r="F13" s="41" t="s">
        <v>92</v>
      </c>
      <c r="G13" s="20" t="s">
        <v>93</v>
      </c>
      <c r="H13" s="30">
        <f t="shared" si="0"/>
        <v>240000</v>
      </c>
      <c r="I13" s="28">
        <f>I14</f>
        <v>175000</v>
      </c>
      <c r="J13" s="28">
        <f>J14</f>
        <v>65000</v>
      </c>
      <c r="K13" s="28">
        <f>K14</f>
        <v>65000</v>
      </c>
    </row>
    <row r="14" spans="2:11" ht="14.25" customHeight="1">
      <c r="B14" s="25"/>
      <c r="C14" s="25"/>
      <c r="D14" s="25"/>
      <c r="E14" s="26"/>
      <c r="F14" s="42" t="s">
        <v>161</v>
      </c>
      <c r="G14" s="20"/>
      <c r="H14" s="30">
        <f t="shared" si="0"/>
        <v>240000</v>
      </c>
      <c r="I14" s="28">
        <v>175000</v>
      </c>
      <c r="J14" s="28">
        <v>65000</v>
      </c>
      <c r="K14" s="28">
        <f>J14</f>
        <v>65000</v>
      </c>
    </row>
    <row r="15" spans="2:11" ht="46.5">
      <c r="B15" s="34" t="s">
        <v>89</v>
      </c>
      <c r="C15" s="34" t="s">
        <v>90</v>
      </c>
      <c r="D15" s="34" t="s">
        <v>33</v>
      </c>
      <c r="E15" s="40" t="s">
        <v>91</v>
      </c>
      <c r="F15" s="23" t="s">
        <v>183</v>
      </c>
      <c r="G15" s="20" t="s">
        <v>186</v>
      </c>
      <c r="H15" s="30">
        <f t="shared" si="0"/>
        <v>1000000</v>
      </c>
      <c r="I15" s="28"/>
      <c r="J15" s="28">
        <v>1000000</v>
      </c>
      <c r="K15" s="28">
        <v>1000000</v>
      </c>
    </row>
    <row r="16" spans="2:11" ht="34.5" customHeight="1">
      <c r="B16" s="13" t="s">
        <v>29</v>
      </c>
      <c r="C16" s="13"/>
      <c r="D16" s="44"/>
      <c r="E16" s="16" t="s">
        <v>63</v>
      </c>
      <c r="F16" s="18" t="s">
        <v>70</v>
      </c>
      <c r="G16" s="18"/>
      <c r="H16" s="52">
        <f t="shared" si="0"/>
        <v>4351391.02</v>
      </c>
      <c r="I16" s="52">
        <f>I17</f>
        <v>798400</v>
      </c>
      <c r="J16" s="52">
        <f>J17</f>
        <v>3552991.02</v>
      </c>
      <c r="K16" s="52">
        <f>K17</f>
        <v>3552991.02</v>
      </c>
    </row>
    <row r="17" spans="2:11" ht="34.5" customHeight="1">
      <c r="B17" s="13" t="s">
        <v>30</v>
      </c>
      <c r="C17" s="13"/>
      <c r="D17" s="44"/>
      <c r="E17" s="16" t="s">
        <v>63</v>
      </c>
      <c r="F17" s="18" t="s">
        <v>70</v>
      </c>
      <c r="G17" s="18"/>
      <c r="H17" s="52">
        <f t="shared" si="0"/>
        <v>4351391.02</v>
      </c>
      <c r="I17" s="52">
        <f>SUM(I18:I24)</f>
        <v>798400</v>
      </c>
      <c r="J17" s="52">
        <f>SUM(J18:J24)</f>
        <v>3552991.02</v>
      </c>
      <c r="K17" s="52">
        <f>SUM(K18:K24)</f>
        <v>3552991.02</v>
      </c>
    </row>
    <row r="18" spans="2:11" ht="62.25">
      <c r="B18" s="34" t="s">
        <v>148</v>
      </c>
      <c r="C18" s="67" t="s">
        <v>4</v>
      </c>
      <c r="D18" s="67" t="s">
        <v>128</v>
      </c>
      <c r="E18" s="68" t="s">
        <v>149</v>
      </c>
      <c r="F18" s="20" t="s">
        <v>124</v>
      </c>
      <c r="G18" s="20" t="s">
        <v>125</v>
      </c>
      <c r="H18" s="30">
        <f aca="true" t="shared" si="1" ref="H18:H23">I18+J18</f>
        <v>776100</v>
      </c>
      <c r="I18" s="71">
        <v>182000</v>
      </c>
      <c r="J18" s="33">
        <f>594100</f>
        <v>594100</v>
      </c>
      <c r="K18" s="33">
        <f>594100</f>
        <v>594100</v>
      </c>
    </row>
    <row r="19" spans="2:11" ht="78">
      <c r="B19" s="34" t="s">
        <v>150</v>
      </c>
      <c r="C19" s="70" t="s">
        <v>151</v>
      </c>
      <c r="D19" s="67" t="s">
        <v>128</v>
      </c>
      <c r="E19" s="68" t="s">
        <v>152</v>
      </c>
      <c r="F19" s="20" t="s">
        <v>124</v>
      </c>
      <c r="G19" s="20" t="s">
        <v>125</v>
      </c>
      <c r="H19" s="30">
        <f t="shared" si="1"/>
        <v>1538000</v>
      </c>
      <c r="I19" s="71">
        <v>70000</v>
      </c>
      <c r="J19" s="33">
        <f>1468000</f>
        <v>1468000</v>
      </c>
      <c r="K19" s="33">
        <v>1468000</v>
      </c>
    </row>
    <row r="20" spans="2:11" ht="128.25" customHeight="1">
      <c r="B20" s="34" t="s">
        <v>126</v>
      </c>
      <c r="C20" s="67" t="s">
        <v>127</v>
      </c>
      <c r="D20" s="67" t="s">
        <v>128</v>
      </c>
      <c r="E20" s="68" t="s">
        <v>129</v>
      </c>
      <c r="F20" s="20" t="s">
        <v>124</v>
      </c>
      <c r="G20" s="20" t="s">
        <v>125</v>
      </c>
      <c r="H20" s="30">
        <f t="shared" si="1"/>
        <v>196000</v>
      </c>
      <c r="I20" s="71">
        <v>196000</v>
      </c>
      <c r="J20" s="33"/>
      <c r="K20" s="33"/>
    </row>
    <row r="21" spans="2:11" ht="30.75">
      <c r="B21" s="34" t="s">
        <v>153</v>
      </c>
      <c r="C21" s="67" t="s">
        <v>154</v>
      </c>
      <c r="D21" s="67" t="s">
        <v>155</v>
      </c>
      <c r="E21" s="69" t="s">
        <v>156</v>
      </c>
      <c r="F21" s="20" t="s">
        <v>124</v>
      </c>
      <c r="G21" s="20" t="s">
        <v>125</v>
      </c>
      <c r="H21" s="30">
        <f t="shared" si="1"/>
        <v>156000</v>
      </c>
      <c r="I21" s="71">
        <f>156000</f>
        <v>156000</v>
      </c>
      <c r="J21" s="33"/>
      <c r="K21" s="33"/>
    </row>
    <row r="22" spans="2:11" ht="30.75">
      <c r="B22" s="34" t="s">
        <v>187</v>
      </c>
      <c r="C22" s="67" t="s">
        <v>188</v>
      </c>
      <c r="D22" s="67" t="s">
        <v>189</v>
      </c>
      <c r="E22" s="69" t="s">
        <v>190</v>
      </c>
      <c r="F22" s="20" t="s">
        <v>124</v>
      </c>
      <c r="G22" s="20" t="s">
        <v>125</v>
      </c>
      <c r="H22" s="30">
        <f t="shared" si="1"/>
        <v>1490891.02</v>
      </c>
      <c r="I22" s="71"/>
      <c r="J22" s="33">
        <v>1490891.02</v>
      </c>
      <c r="K22" s="33">
        <f>J22</f>
        <v>1490891.02</v>
      </c>
    </row>
    <row r="23" spans="2:11" ht="30.75">
      <c r="B23" s="34" t="s">
        <v>157</v>
      </c>
      <c r="C23" s="67" t="s">
        <v>158</v>
      </c>
      <c r="D23" s="67" t="s">
        <v>159</v>
      </c>
      <c r="E23" s="69" t="s">
        <v>160</v>
      </c>
      <c r="F23" s="46" t="s">
        <v>9</v>
      </c>
      <c r="G23" s="24" t="s">
        <v>82</v>
      </c>
      <c r="H23" s="30">
        <f t="shared" si="1"/>
        <v>100000</v>
      </c>
      <c r="I23" s="71">
        <v>100000</v>
      </c>
      <c r="J23" s="33"/>
      <c r="K23" s="33"/>
    </row>
    <row r="24" spans="2:11" ht="62.25">
      <c r="B24" s="34" t="s">
        <v>98</v>
      </c>
      <c r="C24" s="34" t="s">
        <v>90</v>
      </c>
      <c r="D24" s="34" t="s">
        <v>33</v>
      </c>
      <c r="E24" s="40" t="s">
        <v>91</v>
      </c>
      <c r="F24" s="23" t="s">
        <v>94</v>
      </c>
      <c r="G24" s="20" t="s">
        <v>96</v>
      </c>
      <c r="H24" s="27">
        <f t="shared" si="0"/>
        <v>94400</v>
      </c>
      <c r="I24" s="56">
        <v>94400</v>
      </c>
      <c r="J24" s="33"/>
      <c r="K24" s="27"/>
    </row>
    <row r="25" spans="2:11" ht="30.75">
      <c r="B25" s="13" t="s">
        <v>51</v>
      </c>
      <c r="C25" s="13"/>
      <c r="D25" s="13"/>
      <c r="E25" s="45" t="s">
        <v>52</v>
      </c>
      <c r="F25" s="18" t="s">
        <v>70</v>
      </c>
      <c r="G25" s="18"/>
      <c r="H25" s="52">
        <f t="shared" si="0"/>
        <v>4805261</v>
      </c>
      <c r="I25" s="52">
        <f>I26</f>
        <v>1064194</v>
      </c>
      <c r="J25" s="52">
        <f>J26</f>
        <v>3741067</v>
      </c>
      <c r="K25" s="52">
        <f>K26</f>
        <v>3741067</v>
      </c>
    </row>
    <row r="26" spans="2:11" ht="30.75">
      <c r="B26" s="13" t="s">
        <v>53</v>
      </c>
      <c r="C26" s="13"/>
      <c r="D26" s="13"/>
      <c r="E26" s="45" t="s">
        <v>52</v>
      </c>
      <c r="F26" s="18" t="s">
        <v>70</v>
      </c>
      <c r="G26" s="18"/>
      <c r="H26" s="52">
        <f t="shared" si="0"/>
        <v>4805261</v>
      </c>
      <c r="I26" s="52">
        <f>SUM(I27:I29)</f>
        <v>1064194</v>
      </c>
      <c r="J26" s="52">
        <f>SUM(J28:J29)</f>
        <v>3741067</v>
      </c>
      <c r="K26" s="52">
        <f>SUM(K28:K29)</f>
        <v>3741067</v>
      </c>
    </row>
    <row r="27" spans="2:11" ht="30.75">
      <c r="B27" s="34" t="s">
        <v>176</v>
      </c>
      <c r="C27" s="67">
        <v>2010</v>
      </c>
      <c r="D27" s="67" t="s">
        <v>177</v>
      </c>
      <c r="E27" s="69" t="s">
        <v>178</v>
      </c>
      <c r="F27" s="20" t="s">
        <v>124</v>
      </c>
      <c r="G27" s="20" t="s">
        <v>125</v>
      </c>
      <c r="H27" s="27">
        <f>I27+J27</f>
        <v>197000</v>
      </c>
      <c r="I27" s="72">
        <v>197000</v>
      </c>
      <c r="J27" s="33"/>
      <c r="K27" s="33"/>
    </row>
    <row r="28" spans="2:11" ht="30.75">
      <c r="B28" s="34" t="s">
        <v>130</v>
      </c>
      <c r="C28" s="67">
        <v>2020</v>
      </c>
      <c r="D28" s="67" t="s">
        <v>131</v>
      </c>
      <c r="E28" s="69" t="s">
        <v>132</v>
      </c>
      <c r="F28" s="20" t="s">
        <v>124</v>
      </c>
      <c r="G28" s="20" t="s">
        <v>125</v>
      </c>
      <c r="H28" s="27">
        <f>I28+J28</f>
        <v>4522361</v>
      </c>
      <c r="I28" s="72">
        <v>781294</v>
      </c>
      <c r="J28" s="33">
        <v>3741067</v>
      </c>
      <c r="K28" s="33">
        <f>J28</f>
        <v>3741067</v>
      </c>
    </row>
    <row r="29" spans="2:11" ht="62.25">
      <c r="B29" s="34" t="s">
        <v>99</v>
      </c>
      <c r="C29" s="34" t="s">
        <v>90</v>
      </c>
      <c r="D29" s="34" t="s">
        <v>33</v>
      </c>
      <c r="E29" s="40" t="s">
        <v>91</v>
      </c>
      <c r="F29" s="23" t="s">
        <v>94</v>
      </c>
      <c r="G29" s="20" t="s">
        <v>96</v>
      </c>
      <c r="H29" s="27">
        <f>I29+J29</f>
        <v>85900</v>
      </c>
      <c r="I29" s="56">
        <v>85900</v>
      </c>
      <c r="J29" s="33"/>
      <c r="K29" s="27"/>
    </row>
    <row r="30" spans="2:11" ht="30.75">
      <c r="B30" s="13" t="s">
        <v>41</v>
      </c>
      <c r="C30" s="13"/>
      <c r="D30" s="13"/>
      <c r="E30" s="16" t="s">
        <v>42</v>
      </c>
      <c r="F30" s="18" t="s">
        <v>70</v>
      </c>
      <c r="G30" s="18"/>
      <c r="H30" s="52">
        <f t="shared" si="0"/>
        <v>7761114</v>
      </c>
      <c r="I30" s="52">
        <f>I31</f>
        <v>6798114</v>
      </c>
      <c r="J30" s="52">
        <f>J31</f>
        <v>963000</v>
      </c>
      <c r="K30" s="52">
        <f>K31</f>
        <v>963000</v>
      </c>
    </row>
    <row r="31" spans="2:11" ht="30.75">
      <c r="B31" s="13" t="s">
        <v>43</v>
      </c>
      <c r="C31" s="13"/>
      <c r="D31" s="13"/>
      <c r="E31" s="16" t="s">
        <v>42</v>
      </c>
      <c r="F31" s="18" t="s">
        <v>70</v>
      </c>
      <c r="G31" s="18"/>
      <c r="H31" s="52">
        <f t="shared" si="0"/>
        <v>7761114</v>
      </c>
      <c r="I31" s="52">
        <f>SUM(I32:I36)</f>
        <v>6798114</v>
      </c>
      <c r="J31" s="52">
        <f>SUM(J32:J36)</f>
        <v>963000</v>
      </c>
      <c r="K31" s="52">
        <f>SUM(K32:K36)</f>
        <v>963000</v>
      </c>
    </row>
    <row r="32" spans="2:11" ht="78">
      <c r="B32" s="31" t="s">
        <v>88</v>
      </c>
      <c r="C32" s="31" t="s">
        <v>76</v>
      </c>
      <c r="D32" s="31" t="s">
        <v>4</v>
      </c>
      <c r="E32" s="32" t="s">
        <v>77</v>
      </c>
      <c r="F32" s="24" t="s">
        <v>78</v>
      </c>
      <c r="G32" s="24" t="s">
        <v>83</v>
      </c>
      <c r="H32" s="53">
        <f>I32+J32</f>
        <v>3487914</v>
      </c>
      <c r="I32" s="54">
        <v>3487914</v>
      </c>
      <c r="J32" s="55"/>
      <c r="K32" s="53"/>
    </row>
    <row r="33" spans="2:11" ht="30.75">
      <c r="B33" s="34" t="s">
        <v>44</v>
      </c>
      <c r="C33" s="36">
        <v>3241</v>
      </c>
      <c r="D33" s="37" t="s">
        <v>5</v>
      </c>
      <c r="E33" s="38" t="s">
        <v>40</v>
      </c>
      <c r="F33" s="20" t="s">
        <v>124</v>
      </c>
      <c r="G33" s="20" t="s">
        <v>125</v>
      </c>
      <c r="H33" s="53">
        <f>I33+J33</f>
        <v>235000</v>
      </c>
      <c r="I33" s="54">
        <v>235000</v>
      </c>
      <c r="J33" s="55"/>
      <c r="K33" s="53"/>
    </row>
    <row r="34" spans="2:11" ht="30.75">
      <c r="B34" s="34" t="s">
        <v>44</v>
      </c>
      <c r="C34" s="36">
        <v>3241</v>
      </c>
      <c r="D34" s="37" t="s">
        <v>5</v>
      </c>
      <c r="E34" s="38" t="s">
        <v>40</v>
      </c>
      <c r="F34" s="39" t="s">
        <v>47</v>
      </c>
      <c r="G34" s="24" t="s">
        <v>85</v>
      </c>
      <c r="H34" s="27">
        <f>I34+J34</f>
        <v>1236500</v>
      </c>
      <c r="I34" s="56">
        <f>232000-195000+75500+3000+26000+132000</f>
        <v>273500</v>
      </c>
      <c r="J34" s="33">
        <f>195000+768000</f>
        <v>963000</v>
      </c>
      <c r="K34" s="33">
        <f>J34</f>
        <v>963000</v>
      </c>
    </row>
    <row r="35" spans="2:11" ht="30.75">
      <c r="B35" s="34" t="s">
        <v>45</v>
      </c>
      <c r="C35" s="36">
        <v>3242</v>
      </c>
      <c r="D35" s="37" t="s">
        <v>5</v>
      </c>
      <c r="E35" s="38" t="s">
        <v>46</v>
      </c>
      <c r="F35" s="39" t="s">
        <v>47</v>
      </c>
      <c r="G35" s="24" t="s">
        <v>85</v>
      </c>
      <c r="H35" s="27">
        <f t="shared" si="0"/>
        <v>2550000</v>
      </c>
      <c r="I35" s="56">
        <v>2550000</v>
      </c>
      <c r="J35" s="33"/>
      <c r="K35" s="51"/>
    </row>
    <row r="36" spans="2:11" ht="62.25">
      <c r="B36" s="34" t="s">
        <v>100</v>
      </c>
      <c r="C36" s="34" t="s">
        <v>90</v>
      </c>
      <c r="D36" s="34" t="s">
        <v>33</v>
      </c>
      <c r="E36" s="40" t="s">
        <v>91</v>
      </c>
      <c r="F36" s="23" t="s">
        <v>94</v>
      </c>
      <c r="G36" s="20" t="s">
        <v>96</v>
      </c>
      <c r="H36" s="27">
        <f t="shared" si="0"/>
        <v>251700</v>
      </c>
      <c r="I36" s="56">
        <v>251700</v>
      </c>
      <c r="J36" s="33"/>
      <c r="K36" s="27"/>
    </row>
    <row r="37" spans="2:11" ht="30.75">
      <c r="B37" s="13" t="s">
        <v>108</v>
      </c>
      <c r="C37" s="13"/>
      <c r="D37" s="13"/>
      <c r="E37" s="16" t="s">
        <v>109</v>
      </c>
      <c r="F37" s="18" t="s">
        <v>70</v>
      </c>
      <c r="G37" s="18"/>
      <c r="H37" s="52">
        <f>I37+J37</f>
        <v>38000</v>
      </c>
      <c r="I37" s="52">
        <f>I38</f>
        <v>38000</v>
      </c>
      <c r="J37" s="52">
        <f>J38</f>
        <v>0</v>
      </c>
      <c r="K37" s="52">
        <f>K38</f>
        <v>0</v>
      </c>
    </row>
    <row r="38" spans="2:11" ht="30.75">
      <c r="B38" s="13" t="s">
        <v>110</v>
      </c>
      <c r="C38" s="13"/>
      <c r="D38" s="13"/>
      <c r="E38" s="16" t="s">
        <v>109</v>
      </c>
      <c r="F38" s="18" t="s">
        <v>70</v>
      </c>
      <c r="G38" s="18"/>
      <c r="H38" s="52">
        <f>I38+J38</f>
        <v>38000</v>
      </c>
      <c r="I38" s="52">
        <f>SUM(I39:I39)</f>
        <v>38000</v>
      </c>
      <c r="J38" s="52">
        <f>SUM(J39:J39)</f>
        <v>0</v>
      </c>
      <c r="K38" s="52">
        <f>SUM(K39:K39)</f>
        <v>0</v>
      </c>
    </row>
    <row r="39" spans="2:11" ht="62.25">
      <c r="B39" s="34" t="s">
        <v>107</v>
      </c>
      <c r="C39" s="34" t="s">
        <v>90</v>
      </c>
      <c r="D39" s="34" t="s">
        <v>33</v>
      </c>
      <c r="E39" s="40" t="s">
        <v>91</v>
      </c>
      <c r="F39" s="23" t="s">
        <v>94</v>
      </c>
      <c r="G39" s="20" t="s">
        <v>96</v>
      </c>
      <c r="H39" s="27">
        <f>I39+J39</f>
        <v>38000</v>
      </c>
      <c r="I39" s="56">
        <v>38000</v>
      </c>
      <c r="J39" s="33"/>
      <c r="K39" s="27"/>
    </row>
    <row r="40" spans="2:11" ht="30.75">
      <c r="B40" s="13" t="s">
        <v>48</v>
      </c>
      <c r="C40" s="13"/>
      <c r="D40" s="13"/>
      <c r="E40" s="16" t="s">
        <v>49</v>
      </c>
      <c r="F40" s="18" t="s">
        <v>70</v>
      </c>
      <c r="G40" s="18"/>
      <c r="H40" s="52">
        <f t="shared" si="0"/>
        <v>275300</v>
      </c>
      <c r="I40" s="52">
        <f>I41</f>
        <v>275300</v>
      </c>
      <c r="J40" s="52">
        <f>J41</f>
        <v>0</v>
      </c>
      <c r="K40" s="52">
        <f>K41</f>
        <v>0</v>
      </c>
    </row>
    <row r="41" spans="2:11" ht="30.75">
      <c r="B41" s="13" t="s">
        <v>50</v>
      </c>
      <c r="C41" s="13"/>
      <c r="D41" s="13"/>
      <c r="E41" s="16" t="s">
        <v>49</v>
      </c>
      <c r="F41" s="18" t="s">
        <v>70</v>
      </c>
      <c r="G41" s="18"/>
      <c r="H41" s="52">
        <f t="shared" si="0"/>
        <v>275300</v>
      </c>
      <c r="I41" s="52">
        <f>SUM(I42:I45)</f>
        <v>275300</v>
      </c>
      <c r="J41" s="52">
        <f>SUM(J44:J45)</f>
        <v>0</v>
      </c>
      <c r="K41" s="52">
        <f>SUM(K44:K45)</f>
        <v>0</v>
      </c>
    </row>
    <row r="42" spans="2:11" ht="46.5">
      <c r="B42" s="31" t="s">
        <v>164</v>
      </c>
      <c r="C42" s="31" t="s">
        <v>165</v>
      </c>
      <c r="D42" s="31" t="s">
        <v>166</v>
      </c>
      <c r="E42" s="20" t="s">
        <v>167</v>
      </c>
      <c r="F42" s="20" t="s">
        <v>124</v>
      </c>
      <c r="G42" s="20" t="s">
        <v>125</v>
      </c>
      <c r="H42" s="27">
        <f t="shared" si="0"/>
        <v>75000</v>
      </c>
      <c r="I42" s="56">
        <v>75000</v>
      </c>
      <c r="J42" s="33"/>
      <c r="K42" s="27"/>
    </row>
    <row r="43" spans="2:11" ht="30.75">
      <c r="B43" s="31" t="s">
        <v>168</v>
      </c>
      <c r="C43" s="31" t="s">
        <v>169</v>
      </c>
      <c r="D43" s="31" t="s">
        <v>170</v>
      </c>
      <c r="E43" s="20" t="s">
        <v>171</v>
      </c>
      <c r="F43" s="20" t="s">
        <v>124</v>
      </c>
      <c r="G43" s="20" t="s">
        <v>125</v>
      </c>
      <c r="H43" s="27">
        <f t="shared" si="0"/>
        <v>25000</v>
      </c>
      <c r="I43" s="56">
        <v>25000</v>
      </c>
      <c r="J43" s="33"/>
      <c r="K43" s="27"/>
    </row>
    <row r="44" spans="2:11" ht="30.75">
      <c r="B44" s="31" t="s">
        <v>172</v>
      </c>
      <c r="C44" s="31" t="s">
        <v>173</v>
      </c>
      <c r="D44" s="31" t="s">
        <v>174</v>
      </c>
      <c r="E44" s="20" t="s">
        <v>175</v>
      </c>
      <c r="F44" s="20" t="s">
        <v>124</v>
      </c>
      <c r="G44" s="20" t="s">
        <v>125</v>
      </c>
      <c r="H44" s="27">
        <f t="shared" si="0"/>
        <v>85000</v>
      </c>
      <c r="I44" s="56">
        <v>85000</v>
      </c>
      <c r="J44" s="33"/>
      <c r="K44" s="27"/>
    </row>
    <row r="45" spans="2:11" ht="62.25">
      <c r="B45" s="34" t="s">
        <v>106</v>
      </c>
      <c r="C45" s="34" t="s">
        <v>90</v>
      </c>
      <c r="D45" s="34" t="s">
        <v>33</v>
      </c>
      <c r="E45" s="40" t="s">
        <v>91</v>
      </c>
      <c r="F45" s="23" t="s">
        <v>94</v>
      </c>
      <c r="G45" s="20" t="s">
        <v>96</v>
      </c>
      <c r="H45" s="27">
        <f>I45+J45</f>
        <v>90300</v>
      </c>
      <c r="I45" s="56">
        <v>90300</v>
      </c>
      <c r="J45" s="33"/>
      <c r="K45" s="27"/>
    </row>
    <row r="46" spans="2:11" ht="30.75">
      <c r="B46" s="13" t="s">
        <v>86</v>
      </c>
      <c r="C46" s="13"/>
      <c r="D46" s="13"/>
      <c r="E46" s="16" t="s">
        <v>54</v>
      </c>
      <c r="F46" s="18" t="s">
        <v>70</v>
      </c>
      <c r="G46" s="18"/>
      <c r="H46" s="29">
        <f t="shared" si="0"/>
        <v>4816600</v>
      </c>
      <c r="I46" s="29">
        <f>I47</f>
        <v>4466600</v>
      </c>
      <c r="J46" s="29">
        <f>J47</f>
        <v>350000</v>
      </c>
      <c r="K46" s="29">
        <f>K47</f>
        <v>350000</v>
      </c>
    </row>
    <row r="47" spans="1:11" s="15" customFormat="1" ht="30.75">
      <c r="A47" s="14"/>
      <c r="B47" s="13" t="s">
        <v>10</v>
      </c>
      <c r="C47" s="13"/>
      <c r="D47" s="13"/>
      <c r="E47" s="16" t="s">
        <v>54</v>
      </c>
      <c r="F47" s="18" t="s">
        <v>70</v>
      </c>
      <c r="G47" s="18"/>
      <c r="H47" s="29">
        <f t="shared" si="0"/>
        <v>4816600</v>
      </c>
      <c r="I47" s="29">
        <f>SUM(I48:I50)</f>
        <v>4466600</v>
      </c>
      <c r="J47" s="29">
        <f>SUM(J48:J50)</f>
        <v>350000</v>
      </c>
      <c r="K47" s="29">
        <f>SUM(K48:K50)</f>
        <v>350000</v>
      </c>
    </row>
    <row r="48" spans="1:11" s="15" customFormat="1" ht="46.5" customHeight="1">
      <c r="A48" s="14"/>
      <c r="B48" s="31" t="s">
        <v>136</v>
      </c>
      <c r="C48" s="31" t="s">
        <v>137</v>
      </c>
      <c r="D48" s="31" t="s">
        <v>3</v>
      </c>
      <c r="E48" s="32" t="s">
        <v>138</v>
      </c>
      <c r="F48" s="24" t="s">
        <v>39</v>
      </c>
      <c r="G48" s="24" t="s">
        <v>84</v>
      </c>
      <c r="H48" s="53">
        <f t="shared" si="0"/>
        <v>550000</v>
      </c>
      <c r="I48" s="55">
        <v>200000</v>
      </c>
      <c r="J48" s="55">
        <v>350000</v>
      </c>
      <c r="K48" s="53">
        <f>J48</f>
        <v>350000</v>
      </c>
    </row>
    <row r="49" spans="2:11" ht="62.25">
      <c r="B49" s="31" t="s">
        <v>36</v>
      </c>
      <c r="C49" s="31" t="s">
        <v>37</v>
      </c>
      <c r="D49" s="31" t="s">
        <v>3</v>
      </c>
      <c r="E49" s="32" t="s">
        <v>38</v>
      </c>
      <c r="F49" s="24" t="s">
        <v>39</v>
      </c>
      <c r="G49" s="24" t="s">
        <v>84</v>
      </c>
      <c r="H49" s="27">
        <f t="shared" si="0"/>
        <v>4196000</v>
      </c>
      <c r="I49" s="56">
        <f>3630000+500000+66000</f>
        <v>4196000</v>
      </c>
      <c r="J49" s="56"/>
      <c r="K49" s="27"/>
    </row>
    <row r="50" spans="2:11" ht="62.25">
      <c r="B50" s="31" t="s">
        <v>111</v>
      </c>
      <c r="C50" s="34" t="s">
        <v>90</v>
      </c>
      <c r="D50" s="34" t="s">
        <v>33</v>
      </c>
      <c r="E50" s="40" t="s">
        <v>91</v>
      </c>
      <c r="F50" s="23" t="s">
        <v>94</v>
      </c>
      <c r="G50" s="20" t="s">
        <v>96</v>
      </c>
      <c r="H50" s="27">
        <f t="shared" si="0"/>
        <v>70600</v>
      </c>
      <c r="I50" s="28">
        <v>70600</v>
      </c>
      <c r="J50" s="28"/>
      <c r="K50" s="27"/>
    </row>
    <row r="51" spans="2:11" ht="62.25">
      <c r="B51" s="13" t="s">
        <v>16</v>
      </c>
      <c r="C51" s="13"/>
      <c r="D51" s="13"/>
      <c r="E51" s="16" t="s">
        <v>55</v>
      </c>
      <c r="F51" s="18" t="s">
        <v>70</v>
      </c>
      <c r="G51" s="18"/>
      <c r="H51" s="29">
        <f t="shared" si="0"/>
        <v>-9169152.02</v>
      </c>
      <c r="I51" s="29">
        <f>I52</f>
        <v>519200</v>
      </c>
      <c r="J51" s="29">
        <f>J52</f>
        <v>-9688352.02</v>
      </c>
      <c r="K51" s="29">
        <f>K52</f>
        <v>-9688352.02</v>
      </c>
    </row>
    <row r="52" spans="2:11" ht="62.25">
      <c r="B52" s="13" t="s">
        <v>17</v>
      </c>
      <c r="C52" s="13"/>
      <c r="D52" s="13"/>
      <c r="E52" s="16" t="s">
        <v>55</v>
      </c>
      <c r="F52" s="18" t="s">
        <v>70</v>
      </c>
      <c r="G52" s="18"/>
      <c r="H52" s="29">
        <f t="shared" si="0"/>
        <v>-9169152.02</v>
      </c>
      <c r="I52" s="29">
        <f>SUM(I53:I55)</f>
        <v>519200</v>
      </c>
      <c r="J52" s="29">
        <f>SUM(J53:J55)</f>
        <v>-9688352.02</v>
      </c>
      <c r="K52" s="29">
        <f>SUM(K53:K55)</f>
        <v>-9688352.02</v>
      </c>
    </row>
    <row r="53" spans="2:11" ht="51.75" customHeight="1">
      <c r="B53" s="31" t="s">
        <v>145</v>
      </c>
      <c r="C53" s="31" t="s">
        <v>133</v>
      </c>
      <c r="D53" s="31" t="s">
        <v>134</v>
      </c>
      <c r="E53" s="24" t="s">
        <v>135</v>
      </c>
      <c r="F53" s="20" t="s">
        <v>146</v>
      </c>
      <c r="G53" s="20" t="s">
        <v>147</v>
      </c>
      <c r="H53" s="30">
        <f t="shared" si="0"/>
        <v>400000</v>
      </c>
      <c r="I53" s="28">
        <v>400000</v>
      </c>
      <c r="J53" s="53"/>
      <c r="K53" s="30"/>
    </row>
    <row r="54" spans="2:11" ht="30.75">
      <c r="B54" s="31" t="s">
        <v>121</v>
      </c>
      <c r="C54" s="31" t="s">
        <v>122</v>
      </c>
      <c r="D54" s="31" t="s">
        <v>33</v>
      </c>
      <c r="E54" s="32" t="s">
        <v>123</v>
      </c>
      <c r="F54" s="20" t="s">
        <v>124</v>
      </c>
      <c r="G54" s="20" t="s">
        <v>125</v>
      </c>
      <c r="H54" s="30">
        <f t="shared" si="0"/>
        <v>-9688352.02</v>
      </c>
      <c r="I54" s="28"/>
      <c r="J54" s="55">
        <v>-9688352.02</v>
      </c>
      <c r="K54" s="55">
        <f>J54</f>
        <v>-9688352.02</v>
      </c>
    </row>
    <row r="55" spans="2:11" ht="62.25">
      <c r="B55" s="34" t="s">
        <v>104</v>
      </c>
      <c r="C55" s="34" t="s">
        <v>90</v>
      </c>
      <c r="D55" s="34" t="s">
        <v>33</v>
      </c>
      <c r="E55" s="40" t="s">
        <v>91</v>
      </c>
      <c r="F55" s="23" t="s">
        <v>94</v>
      </c>
      <c r="G55" s="20" t="s">
        <v>96</v>
      </c>
      <c r="H55" s="30">
        <f t="shared" si="0"/>
        <v>119200</v>
      </c>
      <c r="I55" s="28">
        <v>119200</v>
      </c>
      <c r="J55" s="53"/>
      <c r="K55" s="30"/>
    </row>
    <row r="56" spans="2:11" ht="46.5">
      <c r="B56" s="13" t="s">
        <v>15</v>
      </c>
      <c r="C56" s="13"/>
      <c r="D56" s="13"/>
      <c r="E56" s="16" t="s">
        <v>56</v>
      </c>
      <c r="F56" s="18" t="s">
        <v>70</v>
      </c>
      <c r="G56" s="18"/>
      <c r="H56" s="29">
        <f t="shared" si="0"/>
        <v>501000</v>
      </c>
      <c r="I56" s="29">
        <f>I57</f>
        <v>244000</v>
      </c>
      <c r="J56" s="29">
        <f>J57</f>
        <v>257000</v>
      </c>
      <c r="K56" s="29">
        <f>K57</f>
        <v>0</v>
      </c>
    </row>
    <row r="57" spans="1:11" s="15" customFormat="1" ht="46.5">
      <c r="A57" s="14"/>
      <c r="B57" s="13" t="s">
        <v>14</v>
      </c>
      <c r="C57" s="13"/>
      <c r="D57" s="13"/>
      <c r="E57" s="16" t="s">
        <v>56</v>
      </c>
      <c r="F57" s="18" t="s">
        <v>70</v>
      </c>
      <c r="G57" s="18"/>
      <c r="H57" s="29">
        <f t="shared" si="0"/>
        <v>501000</v>
      </c>
      <c r="I57" s="29">
        <f>SUM(I58:I59)</f>
        <v>244000</v>
      </c>
      <c r="J57" s="29">
        <f>SUM(J58:J59)</f>
        <v>257000</v>
      </c>
      <c r="K57" s="29">
        <f>SUM(K58:K59)</f>
        <v>0</v>
      </c>
    </row>
    <row r="58" spans="2:11" ht="30.75">
      <c r="B58" s="31" t="s">
        <v>18</v>
      </c>
      <c r="C58" s="31" t="s">
        <v>19</v>
      </c>
      <c r="D58" s="31" t="s">
        <v>6</v>
      </c>
      <c r="E58" s="32" t="s">
        <v>20</v>
      </c>
      <c r="F58" s="20" t="s">
        <v>11</v>
      </c>
      <c r="G58" s="20" t="s">
        <v>73</v>
      </c>
      <c r="H58" s="30">
        <f>I58+J58</f>
        <v>257000</v>
      </c>
      <c r="I58" s="30"/>
      <c r="J58" s="33">
        <f>-143000+400000</f>
        <v>257000</v>
      </c>
      <c r="K58" s="30"/>
    </row>
    <row r="59" spans="2:11" ht="62.25">
      <c r="B59" s="34" t="s">
        <v>112</v>
      </c>
      <c r="C59" s="34" t="s">
        <v>90</v>
      </c>
      <c r="D59" s="34" t="s">
        <v>33</v>
      </c>
      <c r="E59" s="40" t="s">
        <v>91</v>
      </c>
      <c r="F59" s="23" t="s">
        <v>94</v>
      </c>
      <c r="G59" s="20" t="s">
        <v>96</v>
      </c>
      <c r="H59" s="30">
        <f>I59+J59</f>
        <v>244000</v>
      </c>
      <c r="I59" s="28">
        <v>244000</v>
      </c>
      <c r="J59" s="33"/>
      <c r="K59" s="30"/>
    </row>
    <row r="60" spans="2:11" ht="52.5" customHeight="1">
      <c r="B60" s="13" t="s">
        <v>31</v>
      </c>
      <c r="C60" s="13"/>
      <c r="D60" s="13"/>
      <c r="E60" s="16" t="s">
        <v>57</v>
      </c>
      <c r="F60" s="18" t="s">
        <v>70</v>
      </c>
      <c r="G60" s="18"/>
      <c r="H60" s="29">
        <f aca="true" t="shared" si="2" ref="H60:H91">I60+J60</f>
        <v>123800</v>
      </c>
      <c r="I60" s="29">
        <f>I61</f>
        <v>123800</v>
      </c>
      <c r="J60" s="29">
        <f>J61</f>
        <v>0</v>
      </c>
      <c r="K60" s="29">
        <f>K61</f>
        <v>0</v>
      </c>
    </row>
    <row r="61" spans="2:11" ht="47.25" customHeight="1">
      <c r="B61" s="13" t="s">
        <v>32</v>
      </c>
      <c r="C61" s="13"/>
      <c r="D61" s="13"/>
      <c r="E61" s="16" t="s">
        <v>57</v>
      </c>
      <c r="F61" s="18" t="s">
        <v>70</v>
      </c>
      <c r="G61" s="18"/>
      <c r="H61" s="29">
        <f t="shared" si="2"/>
        <v>123800</v>
      </c>
      <c r="I61" s="29">
        <f>I62+I63</f>
        <v>123800</v>
      </c>
      <c r="J61" s="29">
        <f>J62+J63</f>
        <v>0</v>
      </c>
      <c r="K61" s="29">
        <f>K62+K63</f>
        <v>0</v>
      </c>
    </row>
    <row r="62" spans="2:11" ht="62.25">
      <c r="B62" s="34" t="s">
        <v>113</v>
      </c>
      <c r="C62" s="34" t="s">
        <v>90</v>
      </c>
      <c r="D62" s="34" t="s">
        <v>33</v>
      </c>
      <c r="E62" s="40" t="s">
        <v>91</v>
      </c>
      <c r="F62" s="23" t="s">
        <v>94</v>
      </c>
      <c r="G62" s="20" t="s">
        <v>96</v>
      </c>
      <c r="H62" s="30">
        <f t="shared" si="2"/>
        <v>83800</v>
      </c>
      <c r="I62" s="28">
        <v>83800</v>
      </c>
      <c r="J62" s="28"/>
      <c r="K62" s="30"/>
    </row>
    <row r="63" spans="2:11" ht="46.5">
      <c r="B63" s="34" t="s">
        <v>113</v>
      </c>
      <c r="C63" s="34" t="s">
        <v>90</v>
      </c>
      <c r="D63" s="34" t="s">
        <v>33</v>
      </c>
      <c r="E63" s="40" t="s">
        <v>91</v>
      </c>
      <c r="F63" s="23" t="s">
        <v>184</v>
      </c>
      <c r="G63" s="20" t="s">
        <v>185</v>
      </c>
      <c r="H63" s="30">
        <f t="shared" si="2"/>
        <v>40000</v>
      </c>
      <c r="I63" s="28">
        <v>40000</v>
      </c>
      <c r="J63" s="28"/>
      <c r="K63" s="30"/>
    </row>
    <row r="64" spans="1:11" s="15" customFormat="1" ht="30.75">
      <c r="A64" s="14"/>
      <c r="B64" s="13" t="s">
        <v>12</v>
      </c>
      <c r="C64" s="13"/>
      <c r="D64" s="13"/>
      <c r="E64" s="16" t="s">
        <v>58</v>
      </c>
      <c r="F64" s="18" t="s">
        <v>70</v>
      </c>
      <c r="G64" s="18"/>
      <c r="H64" s="29">
        <f t="shared" si="2"/>
        <v>126000</v>
      </c>
      <c r="I64" s="29">
        <f aca="true" t="shared" si="3" ref="I64:K65">I65</f>
        <v>126000</v>
      </c>
      <c r="J64" s="29">
        <f t="shared" si="3"/>
        <v>0</v>
      </c>
      <c r="K64" s="29">
        <f t="shared" si="3"/>
        <v>0</v>
      </c>
    </row>
    <row r="65" spans="1:11" s="15" customFormat="1" ht="30.75">
      <c r="A65" s="14"/>
      <c r="B65" s="13" t="s">
        <v>13</v>
      </c>
      <c r="C65" s="13"/>
      <c r="D65" s="13"/>
      <c r="E65" s="16" t="s">
        <v>58</v>
      </c>
      <c r="F65" s="18" t="s">
        <v>70</v>
      </c>
      <c r="G65" s="18"/>
      <c r="H65" s="29">
        <f t="shared" si="2"/>
        <v>126000</v>
      </c>
      <c r="I65" s="29">
        <f t="shared" si="3"/>
        <v>126000</v>
      </c>
      <c r="J65" s="29">
        <f t="shared" si="3"/>
        <v>0</v>
      </c>
      <c r="K65" s="29">
        <f t="shared" si="3"/>
        <v>0</v>
      </c>
    </row>
    <row r="66" spans="2:11" ht="62.25">
      <c r="B66" s="34" t="s">
        <v>105</v>
      </c>
      <c r="C66" s="34" t="s">
        <v>90</v>
      </c>
      <c r="D66" s="34" t="s">
        <v>33</v>
      </c>
      <c r="E66" s="40" t="s">
        <v>91</v>
      </c>
      <c r="F66" s="23" t="s">
        <v>94</v>
      </c>
      <c r="G66" s="20" t="s">
        <v>96</v>
      </c>
      <c r="H66" s="30">
        <f t="shared" si="2"/>
        <v>126000</v>
      </c>
      <c r="I66" s="28">
        <v>126000</v>
      </c>
      <c r="J66" s="28"/>
      <c r="K66" s="30"/>
    </row>
    <row r="67" spans="2:11" ht="46.5">
      <c r="B67" s="13" t="s">
        <v>23</v>
      </c>
      <c r="C67" s="13"/>
      <c r="D67" s="13"/>
      <c r="E67" s="16" t="s">
        <v>59</v>
      </c>
      <c r="F67" s="18" t="s">
        <v>70</v>
      </c>
      <c r="G67" s="18"/>
      <c r="H67" s="29">
        <f t="shared" si="2"/>
        <v>50500</v>
      </c>
      <c r="I67" s="29">
        <f>I68</f>
        <v>50500</v>
      </c>
      <c r="J67" s="29">
        <f>J68</f>
        <v>0</v>
      </c>
      <c r="K67" s="29">
        <f>K68</f>
        <v>0</v>
      </c>
    </row>
    <row r="68" spans="2:11" ht="46.5">
      <c r="B68" s="13" t="s">
        <v>24</v>
      </c>
      <c r="C68" s="13"/>
      <c r="D68" s="13"/>
      <c r="E68" s="16" t="s">
        <v>59</v>
      </c>
      <c r="F68" s="18" t="s">
        <v>70</v>
      </c>
      <c r="G68" s="18"/>
      <c r="H68" s="29">
        <f t="shared" si="2"/>
        <v>50500</v>
      </c>
      <c r="I68" s="29">
        <f>SUM(I69:I69)</f>
        <v>50500</v>
      </c>
      <c r="J68" s="29">
        <f>SUM(J69:J69)</f>
        <v>0</v>
      </c>
      <c r="K68" s="29">
        <f>SUM(K69:K69)</f>
        <v>0</v>
      </c>
    </row>
    <row r="69" spans="2:11" ht="62.25">
      <c r="B69" s="34" t="s">
        <v>102</v>
      </c>
      <c r="C69" s="34" t="s">
        <v>90</v>
      </c>
      <c r="D69" s="34" t="s">
        <v>33</v>
      </c>
      <c r="E69" s="40" t="s">
        <v>91</v>
      </c>
      <c r="F69" s="23" t="s">
        <v>94</v>
      </c>
      <c r="G69" s="20" t="s">
        <v>96</v>
      </c>
      <c r="H69" s="30">
        <f t="shared" si="2"/>
        <v>50500</v>
      </c>
      <c r="I69" s="28">
        <v>50500</v>
      </c>
      <c r="J69" s="30"/>
      <c r="K69" s="30"/>
    </row>
    <row r="70" spans="2:11" ht="30.75">
      <c r="B70" s="13" t="s">
        <v>25</v>
      </c>
      <c r="C70" s="13"/>
      <c r="D70" s="13"/>
      <c r="E70" s="16" t="s">
        <v>60</v>
      </c>
      <c r="F70" s="18" t="s">
        <v>70</v>
      </c>
      <c r="G70" s="18"/>
      <c r="H70" s="29">
        <f t="shared" si="2"/>
        <v>157900</v>
      </c>
      <c r="I70" s="29">
        <f>I71</f>
        <v>-1046350</v>
      </c>
      <c r="J70" s="29">
        <f>J71</f>
        <v>1204250</v>
      </c>
      <c r="K70" s="29">
        <f>K71</f>
        <v>1204250</v>
      </c>
    </row>
    <row r="71" spans="2:11" ht="30.75">
      <c r="B71" s="13" t="s">
        <v>26</v>
      </c>
      <c r="C71" s="13"/>
      <c r="D71" s="13"/>
      <c r="E71" s="16" t="s">
        <v>60</v>
      </c>
      <c r="F71" s="18" t="s">
        <v>70</v>
      </c>
      <c r="G71" s="18"/>
      <c r="H71" s="29">
        <f t="shared" si="2"/>
        <v>157900</v>
      </c>
      <c r="I71" s="29">
        <f>SUM(I72:I74)</f>
        <v>-1046350</v>
      </c>
      <c r="J71" s="29">
        <f>SUM(J72:J74)</f>
        <v>1204250</v>
      </c>
      <c r="K71" s="29">
        <f>SUM(K72:K74)</f>
        <v>1204250</v>
      </c>
    </row>
    <row r="72" spans="2:11" ht="62.25">
      <c r="B72" s="31" t="s">
        <v>179</v>
      </c>
      <c r="C72" s="31" t="s">
        <v>133</v>
      </c>
      <c r="D72" s="31" t="s">
        <v>134</v>
      </c>
      <c r="E72" s="32" t="s">
        <v>135</v>
      </c>
      <c r="F72" s="69" t="s">
        <v>180</v>
      </c>
      <c r="G72" s="20" t="s">
        <v>182</v>
      </c>
      <c r="H72" s="59">
        <f t="shared" si="2"/>
        <v>-1928092</v>
      </c>
      <c r="I72" s="56">
        <v>-1928092</v>
      </c>
      <c r="J72" s="56"/>
      <c r="K72" s="59"/>
    </row>
    <row r="73" spans="2:11" ht="66" customHeight="1">
      <c r="B73" s="31" t="s">
        <v>181</v>
      </c>
      <c r="C73" s="31" t="s">
        <v>122</v>
      </c>
      <c r="D73" s="31" t="s">
        <v>33</v>
      </c>
      <c r="E73" s="32" t="s">
        <v>123</v>
      </c>
      <c r="F73" s="69" t="s">
        <v>180</v>
      </c>
      <c r="G73" s="20" t="s">
        <v>182</v>
      </c>
      <c r="H73" s="59">
        <f t="shared" si="2"/>
        <v>1928092</v>
      </c>
      <c r="I73" s="56">
        <v>723842</v>
      </c>
      <c r="J73" s="56">
        <v>1204250</v>
      </c>
      <c r="K73" s="56">
        <f>J73</f>
        <v>1204250</v>
      </c>
    </row>
    <row r="74" spans="2:11" ht="62.25">
      <c r="B74" s="34" t="s">
        <v>101</v>
      </c>
      <c r="C74" s="34" t="s">
        <v>90</v>
      </c>
      <c r="D74" s="34" t="s">
        <v>33</v>
      </c>
      <c r="E74" s="40" t="s">
        <v>91</v>
      </c>
      <c r="F74" s="23" t="s">
        <v>94</v>
      </c>
      <c r="G74" s="20" t="s">
        <v>96</v>
      </c>
      <c r="H74" s="59">
        <f t="shared" si="2"/>
        <v>157900</v>
      </c>
      <c r="I74" s="56">
        <v>157900</v>
      </c>
      <c r="J74" s="56"/>
      <c r="K74" s="59"/>
    </row>
    <row r="75" spans="2:11" ht="30.75">
      <c r="B75" s="13" t="s">
        <v>21</v>
      </c>
      <c r="C75" s="13"/>
      <c r="D75" s="13"/>
      <c r="E75" s="16" t="s">
        <v>61</v>
      </c>
      <c r="F75" s="18" t="s">
        <v>70</v>
      </c>
      <c r="G75" s="18"/>
      <c r="H75" s="29">
        <f t="shared" si="2"/>
        <v>268400</v>
      </c>
      <c r="I75" s="29">
        <f>I76</f>
        <v>125400</v>
      </c>
      <c r="J75" s="29">
        <f>J76</f>
        <v>143000</v>
      </c>
      <c r="K75" s="29">
        <f>K76</f>
        <v>0</v>
      </c>
    </row>
    <row r="76" spans="1:11" s="15" customFormat="1" ht="30.75">
      <c r="A76" s="14"/>
      <c r="B76" s="13" t="s">
        <v>22</v>
      </c>
      <c r="C76" s="13"/>
      <c r="D76" s="13"/>
      <c r="E76" s="16" t="s">
        <v>61</v>
      </c>
      <c r="F76" s="18" t="s">
        <v>70</v>
      </c>
      <c r="G76" s="18"/>
      <c r="H76" s="29">
        <f t="shared" si="2"/>
        <v>268400</v>
      </c>
      <c r="I76" s="29">
        <f>SUM(I77:I79)</f>
        <v>125400</v>
      </c>
      <c r="J76" s="29">
        <f>SUM(J77:J79)</f>
        <v>143000</v>
      </c>
      <c r="K76" s="29">
        <f>SUM(K77:K79)</f>
        <v>0</v>
      </c>
    </row>
    <row r="77" spans="2:11" ht="30.75">
      <c r="B77" s="31" t="s">
        <v>139</v>
      </c>
      <c r="C77" s="31" t="s">
        <v>19</v>
      </c>
      <c r="D77" s="31" t="s">
        <v>6</v>
      </c>
      <c r="E77" s="32" t="s">
        <v>20</v>
      </c>
      <c r="F77" s="20" t="s">
        <v>11</v>
      </c>
      <c r="G77" s="20" t="s">
        <v>73</v>
      </c>
      <c r="H77" s="30">
        <f t="shared" si="2"/>
        <v>178000</v>
      </c>
      <c r="I77" s="30"/>
      <c r="J77" s="28">
        <v>178000</v>
      </c>
      <c r="K77" s="30"/>
    </row>
    <row r="78" spans="2:11" ht="47.25" customHeight="1">
      <c r="B78" s="31" t="s">
        <v>139</v>
      </c>
      <c r="C78" s="31" t="s">
        <v>19</v>
      </c>
      <c r="D78" s="31" t="s">
        <v>6</v>
      </c>
      <c r="E78" s="32" t="s">
        <v>20</v>
      </c>
      <c r="F78" s="20" t="s">
        <v>140</v>
      </c>
      <c r="G78" s="20" t="s">
        <v>141</v>
      </c>
      <c r="H78" s="30">
        <f t="shared" si="2"/>
        <v>-35000</v>
      </c>
      <c r="I78" s="30"/>
      <c r="J78" s="28">
        <v>-35000</v>
      </c>
      <c r="K78" s="30"/>
    </row>
    <row r="79" spans="2:11" ht="62.25">
      <c r="B79" s="34" t="s">
        <v>162</v>
      </c>
      <c r="C79" s="34" t="s">
        <v>90</v>
      </c>
      <c r="D79" s="34" t="s">
        <v>33</v>
      </c>
      <c r="E79" s="40" t="s">
        <v>91</v>
      </c>
      <c r="F79" s="23" t="s">
        <v>94</v>
      </c>
      <c r="G79" s="20" t="s">
        <v>96</v>
      </c>
      <c r="H79" s="59">
        <f>I79+J79</f>
        <v>125400</v>
      </c>
      <c r="I79" s="56">
        <v>125400</v>
      </c>
      <c r="J79" s="56"/>
      <c r="K79" s="59"/>
    </row>
    <row r="80" spans="2:11" ht="46.5">
      <c r="B80" s="13" t="s">
        <v>27</v>
      </c>
      <c r="C80" s="13"/>
      <c r="D80" s="44"/>
      <c r="E80" s="16" t="s">
        <v>62</v>
      </c>
      <c r="F80" s="18" t="s">
        <v>70</v>
      </c>
      <c r="G80" s="18"/>
      <c r="H80" s="29">
        <f t="shared" si="2"/>
        <v>110500</v>
      </c>
      <c r="I80" s="29">
        <f>I81</f>
        <v>-351500</v>
      </c>
      <c r="J80" s="29">
        <f>J81</f>
        <v>462000</v>
      </c>
      <c r="K80" s="29">
        <f>K81</f>
        <v>462000</v>
      </c>
    </row>
    <row r="81" spans="1:11" s="15" customFormat="1" ht="46.5">
      <c r="A81" s="14"/>
      <c r="B81" s="13" t="s">
        <v>28</v>
      </c>
      <c r="C81" s="13"/>
      <c r="D81" s="44"/>
      <c r="E81" s="16" t="s">
        <v>62</v>
      </c>
      <c r="F81" s="18" t="s">
        <v>70</v>
      </c>
      <c r="G81" s="18"/>
      <c r="H81" s="29">
        <f t="shared" si="2"/>
        <v>110500</v>
      </c>
      <c r="I81" s="29">
        <f>SUM(I82:I83)</f>
        <v>-351500</v>
      </c>
      <c r="J81" s="29">
        <f>SUM(J82:J83)</f>
        <v>462000</v>
      </c>
      <c r="K81" s="29">
        <f>SUM(K82:K83)</f>
        <v>462000</v>
      </c>
    </row>
    <row r="82" spans="1:11" s="15" customFormat="1" ht="46.5">
      <c r="A82" s="14"/>
      <c r="B82" s="31" t="s">
        <v>142</v>
      </c>
      <c r="C82" s="31" t="s">
        <v>133</v>
      </c>
      <c r="D82" s="31" t="s">
        <v>134</v>
      </c>
      <c r="E82" s="24" t="s">
        <v>135</v>
      </c>
      <c r="F82" s="20" t="s">
        <v>143</v>
      </c>
      <c r="G82" s="20" t="s">
        <v>144</v>
      </c>
      <c r="H82" s="30">
        <f t="shared" si="2"/>
        <v>0</v>
      </c>
      <c r="I82" s="57">
        <v>-462000</v>
      </c>
      <c r="J82" s="57">
        <v>462000</v>
      </c>
      <c r="K82" s="28">
        <f>J82</f>
        <v>462000</v>
      </c>
    </row>
    <row r="83" spans="1:11" s="15" customFormat="1" ht="62.25">
      <c r="A83" s="14"/>
      <c r="B83" s="34" t="s">
        <v>163</v>
      </c>
      <c r="C83" s="34" t="s">
        <v>90</v>
      </c>
      <c r="D83" s="34" t="s">
        <v>33</v>
      </c>
      <c r="E83" s="40" t="s">
        <v>91</v>
      </c>
      <c r="F83" s="23" t="s">
        <v>94</v>
      </c>
      <c r="G83" s="20" t="s">
        <v>96</v>
      </c>
      <c r="H83" s="59">
        <f t="shared" si="2"/>
        <v>110500</v>
      </c>
      <c r="I83" s="56">
        <v>110500</v>
      </c>
      <c r="J83" s="56"/>
      <c r="K83" s="59"/>
    </row>
    <row r="84" spans="2:11" ht="30.75">
      <c r="B84" s="13" t="s">
        <v>79</v>
      </c>
      <c r="C84" s="13"/>
      <c r="D84" s="13"/>
      <c r="E84" s="16" t="s">
        <v>80</v>
      </c>
      <c r="F84" s="18" t="s">
        <v>70</v>
      </c>
      <c r="G84" s="18"/>
      <c r="H84" s="29">
        <f>I84+J84</f>
        <v>56400</v>
      </c>
      <c r="I84" s="29">
        <f>I85</f>
        <v>56400</v>
      </c>
      <c r="J84" s="29">
        <f>J85</f>
        <v>0</v>
      </c>
      <c r="K84" s="29">
        <f>K85</f>
        <v>0</v>
      </c>
    </row>
    <row r="85" spans="2:11" ht="30.75">
      <c r="B85" s="13" t="s">
        <v>81</v>
      </c>
      <c r="C85" s="13"/>
      <c r="D85" s="13"/>
      <c r="E85" s="16" t="s">
        <v>80</v>
      </c>
      <c r="F85" s="18" t="s">
        <v>70</v>
      </c>
      <c r="G85" s="18"/>
      <c r="H85" s="29">
        <f>I85+J85</f>
        <v>56400</v>
      </c>
      <c r="I85" s="29">
        <f>SUM(I86:I86)</f>
        <v>56400</v>
      </c>
      <c r="J85" s="29">
        <f>SUM(J86:J86)</f>
        <v>0</v>
      </c>
      <c r="K85" s="29">
        <f>SUM(K86:K86)</f>
        <v>0</v>
      </c>
    </row>
    <row r="86" spans="2:11" ht="62.25">
      <c r="B86" s="34" t="s">
        <v>103</v>
      </c>
      <c r="C86" s="34" t="s">
        <v>90</v>
      </c>
      <c r="D86" s="34" t="s">
        <v>33</v>
      </c>
      <c r="E86" s="40" t="s">
        <v>91</v>
      </c>
      <c r="F86" s="23" t="s">
        <v>94</v>
      </c>
      <c r="G86" s="20" t="s">
        <v>96</v>
      </c>
      <c r="H86" s="30">
        <f t="shared" si="2"/>
        <v>56400</v>
      </c>
      <c r="I86" s="28">
        <v>56400</v>
      </c>
      <c r="J86" s="28"/>
      <c r="K86" s="30"/>
    </row>
    <row r="87" spans="2:11" ht="30.75">
      <c r="B87" s="13" t="s">
        <v>114</v>
      </c>
      <c r="C87" s="13"/>
      <c r="D87" s="13"/>
      <c r="E87" s="60" t="s">
        <v>115</v>
      </c>
      <c r="F87" s="18" t="s">
        <v>70</v>
      </c>
      <c r="G87" s="18"/>
      <c r="H87" s="29">
        <f>I87+J87</f>
        <v>392000</v>
      </c>
      <c r="I87" s="29">
        <f>I88</f>
        <v>392000</v>
      </c>
      <c r="J87" s="29">
        <f>J88</f>
        <v>0</v>
      </c>
      <c r="K87" s="29">
        <f>K88</f>
        <v>0</v>
      </c>
    </row>
    <row r="88" spans="2:11" ht="30.75">
      <c r="B88" s="13" t="s">
        <v>116</v>
      </c>
      <c r="C88" s="13"/>
      <c r="D88" s="13"/>
      <c r="E88" s="60" t="s">
        <v>115</v>
      </c>
      <c r="F88" s="18" t="s">
        <v>70</v>
      </c>
      <c r="G88" s="18"/>
      <c r="H88" s="29">
        <f>I88+J88</f>
        <v>392000</v>
      </c>
      <c r="I88" s="29">
        <f>SUM(I89:I90)</f>
        <v>392000</v>
      </c>
      <c r="J88" s="29">
        <f>SUM(J89:J90)</f>
        <v>0</v>
      </c>
      <c r="K88" s="29">
        <f>SUM(K89:K90)</f>
        <v>0</v>
      </c>
    </row>
    <row r="89" spans="2:11" ht="62.25">
      <c r="B89" s="34" t="s">
        <v>117</v>
      </c>
      <c r="C89" s="34" t="s">
        <v>90</v>
      </c>
      <c r="D89" s="34" t="s">
        <v>33</v>
      </c>
      <c r="E89" s="40" t="s">
        <v>91</v>
      </c>
      <c r="F89" s="23" t="s">
        <v>94</v>
      </c>
      <c r="G89" s="20" t="s">
        <v>96</v>
      </c>
      <c r="H89" s="30">
        <f t="shared" si="2"/>
        <v>272000</v>
      </c>
      <c r="I89" s="28">
        <v>272000</v>
      </c>
      <c r="J89" s="28"/>
      <c r="K89" s="30"/>
    </row>
    <row r="90" spans="2:11" ht="52.5" customHeight="1">
      <c r="B90" s="34" t="s">
        <v>117</v>
      </c>
      <c r="C90" s="34" t="s">
        <v>90</v>
      </c>
      <c r="D90" s="34" t="s">
        <v>33</v>
      </c>
      <c r="E90" s="40" t="s">
        <v>91</v>
      </c>
      <c r="F90" s="43" t="s">
        <v>95</v>
      </c>
      <c r="G90" s="20" t="s">
        <v>97</v>
      </c>
      <c r="H90" s="27">
        <f>I90+J90</f>
        <v>120000</v>
      </c>
      <c r="I90" s="56">
        <v>120000</v>
      </c>
      <c r="J90" s="33"/>
      <c r="K90" s="33"/>
    </row>
    <row r="91" spans="2:11" ht="17.25">
      <c r="B91" s="47"/>
      <c r="C91" s="47"/>
      <c r="D91" s="48"/>
      <c r="E91" s="49" t="s">
        <v>74</v>
      </c>
      <c r="F91" s="50"/>
      <c r="G91" s="50"/>
      <c r="H91" s="58">
        <f t="shared" si="2"/>
        <v>16728414</v>
      </c>
      <c r="I91" s="58">
        <f>I8+I16+I25+I30+I37+I40+I46+I51+I56+I60+I64+I67+I70+I75+I80+I84+I87</f>
        <v>14678458</v>
      </c>
      <c r="J91" s="58">
        <f>J8+J16+J25+J30+J37+J40+J46+J51+J56+J60+J64+J67+J70+J75+J80+J84+J87</f>
        <v>2049956</v>
      </c>
      <c r="K91" s="58">
        <f>K8+K16+K25+K30+K37+K40+K46+K51+K56+K60+K64+K67+K70+K75+K80+K84+K87</f>
        <v>1649956</v>
      </c>
    </row>
    <row r="93" spans="2:11" ht="17.25">
      <c r="B93" s="82" t="s">
        <v>7</v>
      </c>
      <c r="C93" s="82"/>
      <c r="D93" s="82"/>
      <c r="E93" s="82"/>
      <c r="F93" s="22"/>
      <c r="G93" s="22"/>
      <c r="H93" s="22"/>
      <c r="I93" s="83" t="s">
        <v>75</v>
      </c>
      <c r="J93" s="83"/>
      <c r="K93" s="19"/>
    </row>
    <row r="94" spans="2:16" ht="20.25" customHeight="1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12"/>
      <c r="M94" s="12"/>
      <c r="N94" s="12"/>
      <c r="O94" s="12"/>
      <c r="P94" s="12"/>
    </row>
    <row r="95" spans="2:16" ht="19.5" customHeight="1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12"/>
      <c r="M95" s="12"/>
      <c r="N95" s="12"/>
      <c r="O95" s="12"/>
      <c r="P95" s="12"/>
    </row>
  </sheetData>
  <sheetProtection/>
  <mergeCells count="15">
    <mergeCell ref="B94:K94"/>
    <mergeCell ref="B95:K95"/>
    <mergeCell ref="B3:K3"/>
    <mergeCell ref="B93:E93"/>
    <mergeCell ref="I93:J93"/>
    <mergeCell ref="J5:K5"/>
    <mergeCell ref="B5:B6"/>
    <mergeCell ref="C5:C6"/>
    <mergeCell ref="D5:D6"/>
    <mergeCell ref="E5:E6"/>
    <mergeCell ref="F5:F6"/>
    <mergeCell ref="G1:K1"/>
    <mergeCell ref="G5:G6"/>
    <mergeCell ref="H5:H6"/>
    <mergeCell ref="I5:I6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58" r:id="rId1"/>
  <headerFooter differentFirst="1" alignWithMargins="0">
    <oddHeader>&amp;C&amp;P</oddHeader>
  </headerFooter>
  <rowBreaks count="1" manualBreakCount="1">
    <brk id="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2019-06-18T11:12:56Z</cp:lastPrinted>
  <dcterms:created xsi:type="dcterms:W3CDTF">2014-01-17T10:52:16Z</dcterms:created>
  <dcterms:modified xsi:type="dcterms:W3CDTF">2019-06-21T08:39:22Z</dcterms:modified>
  <cp:category/>
  <cp:version/>
  <cp:contentType/>
  <cp:contentStatus/>
</cp:coreProperties>
</file>